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Bleeding Budget" sheetId="1" r:id="rId1"/>
    <sheet name="Bookeeping" sheetId="2" r:id="rId2"/>
    <sheet name="Sheet3" sheetId="3" r:id="rId3"/>
  </sheets>
  <definedNames>
    <definedName name="Commission">'Bleeding Budget'!$I$12</definedName>
    <definedName name="Competitor_Item">'Bleeding Budget'!$I$14</definedName>
    <definedName name="Item_Discount">'Bleeding Budget'!$I$13</definedName>
  </definedNames>
  <calcPr calcId="144525"/>
</workbook>
</file>

<file path=xl/calcChain.xml><?xml version="1.0" encoding="utf-8"?>
<calcChain xmlns="http://schemas.openxmlformats.org/spreadsheetml/2006/main">
  <c r="N3" i="1" l="1"/>
  <c r="E3" i="1"/>
  <c r="P5" i="1" l="1"/>
  <c r="O5" i="1"/>
  <c r="I13" i="1"/>
  <c r="I4" i="1"/>
  <c r="C23" i="1" l="1"/>
  <c r="C20" i="1"/>
  <c r="C17" i="1"/>
  <c r="C10" i="1"/>
  <c r="C7" i="1"/>
  <c r="C12" i="1" l="1"/>
  <c r="C11" i="1"/>
  <c r="E8" i="2"/>
  <c r="E9" i="2" s="1"/>
  <c r="E6" i="2"/>
  <c r="E7" i="2" s="1"/>
  <c r="E5" i="2"/>
  <c r="C12" i="2"/>
  <c r="B12" i="2"/>
  <c r="E12" i="2" s="1"/>
  <c r="E4" i="2"/>
  <c r="P12" i="1" l="1"/>
  <c r="N12" i="1"/>
  <c r="P16" i="1"/>
  <c r="K16" i="1" l="1"/>
  <c r="P8" i="1"/>
  <c r="K8" i="1"/>
  <c r="P13" i="1"/>
  <c r="P14" i="1" s="1"/>
  <c r="P15" i="1" s="1"/>
  <c r="O4" i="1"/>
  <c r="P4" i="1" s="1"/>
  <c r="O3" i="1"/>
  <c r="P3" i="1" s="1"/>
  <c r="J13" i="1"/>
  <c r="J12" i="1"/>
  <c r="K12" i="1" s="1"/>
  <c r="J5" i="1"/>
  <c r="K5" i="1" s="1"/>
  <c r="P6" i="1" l="1"/>
  <c r="P7" i="1" s="1"/>
  <c r="K13" i="1"/>
  <c r="K14" i="1" s="1"/>
  <c r="K15" i="1" s="1"/>
  <c r="J4" i="1" l="1"/>
  <c r="J3" i="1"/>
  <c r="K3" i="1" s="1"/>
  <c r="F3" i="1" l="1"/>
  <c r="K4" i="1"/>
  <c r="K6" i="1" s="1"/>
  <c r="K7" i="1" s="1"/>
</calcChain>
</file>

<file path=xl/sharedStrings.xml><?xml version="1.0" encoding="utf-8"?>
<sst xmlns="http://schemas.openxmlformats.org/spreadsheetml/2006/main" count="72" uniqueCount="46">
  <si>
    <t>Landing Cost</t>
  </si>
  <si>
    <t>Referral Fee</t>
  </si>
  <si>
    <t>FBA Fee</t>
  </si>
  <si>
    <t>Amazon Fees</t>
  </si>
  <si>
    <t>Profit</t>
  </si>
  <si>
    <t>Sub Total</t>
  </si>
  <si>
    <t>Sell Price</t>
  </si>
  <si>
    <t>VVRO</t>
  </si>
  <si>
    <t>Commission</t>
  </si>
  <si>
    <t>Amount</t>
  </si>
  <si>
    <t>Transaction Charges</t>
  </si>
  <si>
    <t>Percent</t>
  </si>
  <si>
    <t>Item Discount</t>
  </si>
  <si>
    <t>VVRO - ACoEAC</t>
  </si>
  <si>
    <t>Competitor Item</t>
  </si>
  <si>
    <t>Total</t>
  </si>
  <si>
    <t>ManyChat</t>
  </si>
  <si>
    <t>FB Ad</t>
  </si>
  <si>
    <t>Profit/Loss</t>
  </si>
  <si>
    <t>Amazon</t>
  </si>
  <si>
    <t>PPC Order</t>
  </si>
  <si>
    <t>PPC Cost</t>
  </si>
  <si>
    <t>Dr</t>
  </si>
  <si>
    <t>Cr</t>
  </si>
  <si>
    <t>Inventory Cost</t>
  </si>
  <si>
    <t>Description</t>
  </si>
  <si>
    <t>Running Bal</t>
  </si>
  <si>
    <t>TOTAL</t>
  </si>
  <si>
    <t>ManyChat Subscription</t>
  </si>
  <si>
    <t>Minimum Amount Required</t>
  </si>
  <si>
    <t>MANYCHAT COST</t>
  </si>
  <si>
    <t>FB Ad per Giveaway</t>
  </si>
  <si>
    <t>Total Cost</t>
  </si>
  <si>
    <t>AMAZON</t>
  </si>
  <si>
    <t>Amount in Amazon</t>
  </si>
  <si>
    <t>TOTAL BLEEDING</t>
  </si>
  <si>
    <t>INVENTORY FOR GIVEAWAYS</t>
  </si>
  <si>
    <t>PAYPAL - GIVEAWAYS</t>
  </si>
  <si>
    <t>Total Landing Cost</t>
  </si>
  <si>
    <t>Items sold</t>
  </si>
  <si>
    <t>Amazon Fees deducted</t>
  </si>
  <si>
    <t>PayPal Refunds paid</t>
  </si>
  <si>
    <t>FB Ad Cost incured</t>
  </si>
  <si>
    <t>ManyChat monthly subscription</t>
  </si>
  <si>
    <t>Inventory cost paid</t>
  </si>
  <si>
    <t>Shipping/Taxes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</si>
</sst>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4" fontId="0" fillId="0" borderId="0" xfId="1" applyFont="1"/>
    <xf numFmtId="0" fontId="0" fillId="0" borderId="0" xfId="0" applyFont="1" applyAlignment="1">
      <alignment horizontal="right"/>
    </xf>
    <xf numFmtId="9" fontId="0" fillId="0" borderId="0" xfId="2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0" fillId="0" borderId="0" xfId="0" applyNumberFormat="1"/>
    <xf numFmtId="0" fontId="2" fillId="0" borderId="0" xfId="0" applyFont="1" applyAlignment="1">
      <alignment horizontal="right" indent="1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2" fillId="4" borderId="0" xfId="0" applyFont="1" applyFill="1" applyAlignment="1">
      <alignment horizontal="center" vertical="center"/>
    </xf>
    <xf numFmtId="6" fontId="0" fillId="0" borderId="0" xfId="0" applyNumberFormat="1"/>
    <xf numFmtId="0" fontId="2" fillId="5" borderId="0" xfId="0" applyFont="1" applyFill="1" applyAlignment="1">
      <alignment horizontal="center" vertical="center"/>
    </xf>
    <xf numFmtId="0" fontId="2" fillId="5" borderId="0" xfId="0" applyFont="1" applyFill="1"/>
    <xf numFmtId="44" fontId="0" fillId="5" borderId="0" xfId="0" applyNumberFormat="1" applyFill="1"/>
    <xf numFmtId="44" fontId="0" fillId="5" borderId="0" xfId="1" applyFont="1" applyFill="1"/>
    <xf numFmtId="0" fontId="0" fillId="5" borderId="0" xfId="0" applyFill="1"/>
    <xf numFmtId="6" fontId="0" fillId="5" borderId="0" xfId="0" applyNumberFormat="1" applyFill="1"/>
    <xf numFmtId="0" fontId="0" fillId="0" borderId="0" xfId="0" applyFill="1"/>
    <xf numFmtId="44" fontId="0" fillId="0" borderId="0" xfId="1" applyFont="1" applyFill="1"/>
    <xf numFmtId="44" fontId="0" fillId="3" borderId="0" xfId="1" applyFont="1" applyFill="1"/>
    <xf numFmtId="1" fontId="0" fillId="3" borderId="0" xfId="1" applyNumberFormat="1" applyFont="1" applyFill="1"/>
    <xf numFmtId="0" fontId="0" fillId="0" borderId="0" xfId="0"/>
    <xf numFmtId="0" fontId="2" fillId="2" borderId="0" xfId="0" applyFont="1" applyFill="1"/>
    <xf numFmtId="0" fontId="0" fillId="0" borderId="0" xfId="0" applyFill="1" applyBorder="1"/>
    <xf numFmtId="0" fontId="0" fillId="0" borderId="0" xfId="0" applyFont="1" applyAlignment="1">
      <alignment wrapText="1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94" zoomScaleNormal="94" workbookViewId="0">
      <selection activeCell="N4" sqref="N4"/>
    </sheetView>
  </sheetViews>
  <sheetFormatPr defaultRowHeight="15" x14ac:dyDescent="0.25"/>
  <cols>
    <col min="1" max="1" width="14" bestFit="1" customWidth="1"/>
    <col min="2" max="2" width="13.28515625" style="2" bestFit="1" customWidth="1"/>
    <col min="3" max="3" width="11.5703125" bestFit="1" customWidth="1"/>
    <col min="4" max="4" width="10.5703125" customWidth="1"/>
    <col min="5" max="5" width="8.140625" bestFit="1" customWidth="1"/>
    <col min="6" max="6" width="7.85546875" bestFit="1" customWidth="1"/>
    <col min="8" max="8" width="15.85546875" bestFit="1" customWidth="1"/>
    <col min="9" max="9" width="9.5703125" bestFit="1" customWidth="1"/>
    <col min="10" max="10" width="12.42578125" customWidth="1"/>
    <col min="11" max="11" width="11.28515625" customWidth="1"/>
    <col min="13" max="13" width="15.85546875" bestFit="1" customWidth="1"/>
    <col min="14" max="14" width="9.5703125" bestFit="1" customWidth="1"/>
    <col min="15" max="15" width="12.28515625" customWidth="1"/>
    <col min="16" max="16" width="11" customWidth="1"/>
    <col min="18" max="18" width="15.85546875" bestFit="1" customWidth="1"/>
    <col min="19" max="19" width="9.5703125" bestFit="1" customWidth="1"/>
    <col min="20" max="20" width="12.140625" customWidth="1"/>
    <col min="21" max="21" width="10.85546875" customWidth="1"/>
  </cols>
  <sheetData>
    <row r="1" spans="1:16" s="6" customFormat="1" ht="35.1" customHeight="1" x14ac:dyDescent="0.25">
      <c r="A1" s="30" t="s">
        <v>0</v>
      </c>
      <c r="B1" s="30" t="s">
        <v>3</v>
      </c>
      <c r="C1" s="32"/>
      <c r="D1" s="30" t="s">
        <v>6</v>
      </c>
      <c r="E1" s="30" t="s">
        <v>4</v>
      </c>
      <c r="F1" s="32"/>
      <c r="G1" s="11"/>
      <c r="H1" s="31" t="s">
        <v>13</v>
      </c>
      <c r="I1" s="31"/>
      <c r="J1" s="31"/>
      <c r="K1" s="31"/>
      <c r="M1" s="31" t="s">
        <v>16</v>
      </c>
      <c r="N1" s="31"/>
      <c r="O1" s="31"/>
      <c r="P1" s="31"/>
    </row>
    <row r="2" spans="1:16" s="5" customFormat="1" ht="35.1" customHeight="1" x14ac:dyDescent="0.25">
      <c r="A2" s="30"/>
      <c r="B2" s="14" t="s">
        <v>1</v>
      </c>
      <c r="C2" s="14" t="s">
        <v>2</v>
      </c>
      <c r="D2" s="30"/>
      <c r="E2" s="14" t="s">
        <v>9</v>
      </c>
      <c r="F2" s="14" t="s">
        <v>11</v>
      </c>
      <c r="G2" s="12"/>
      <c r="I2" s="7" t="s">
        <v>9</v>
      </c>
      <c r="J2" s="8" t="s">
        <v>10</v>
      </c>
      <c r="K2" s="8" t="s">
        <v>5</v>
      </c>
      <c r="N2" s="7" t="s">
        <v>9</v>
      </c>
      <c r="O2" s="8" t="s">
        <v>10</v>
      </c>
      <c r="P2" s="8" t="s">
        <v>5</v>
      </c>
    </row>
    <row r="3" spans="1:16" x14ac:dyDescent="0.25">
      <c r="A3" s="24">
        <v>3.34</v>
      </c>
      <c r="B3" s="24">
        <v>3.1</v>
      </c>
      <c r="C3" s="24">
        <v>3.15</v>
      </c>
      <c r="D3" s="24">
        <v>12.99</v>
      </c>
      <c r="E3" s="2">
        <f>$D$3-$A$3-$B$3-$C$3</f>
        <v>3.4000000000000008</v>
      </c>
      <c r="F3" s="4">
        <f>$E$3/$D$3</f>
        <v>0.26173979984603546</v>
      </c>
      <c r="G3" s="13"/>
      <c r="H3" s="1" t="s">
        <v>8</v>
      </c>
      <c r="I3" s="2">
        <v>10</v>
      </c>
      <c r="J3" s="2">
        <f>(I3*0.03)+0.3</f>
        <v>0.6</v>
      </c>
      <c r="K3" s="9">
        <f>SUM(I3:J3)</f>
        <v>10.6</v>
      </c>
      <c r="M3" s="1" t="s">
        <v>12</v>
      </c>
      <c r="N3" s="2">
        <f>$D$3</f>
        <v>12.99</v>
      </c>
      <c r="O3" s="2">
        <f>IF((N3*0.03)&gt;0,(N3*0.03)+0.3,0)</f>
        <v>0.68969999999999998</v>
      </c>
      <c r="P3" s="9">
        <f>SUM(N3:O3)</f>
        <v>13.6797</v>
      </c>
    </row>
    <row r="4" spans="1:16" x14ac:dyDescent="0.25">
      <c r="G4" s="13"/>
      <c r="H4" s="1" t="s">
        <v>12</v>
      </c>
      <c r="I4" s="2">
        <f>D3</f>
        <v>12.99</v>
      </c>
      <c r="J4" s="2">
        <f>(I4*0.03)+0.3</f>
        <v>0.68969999999999998</v>
      </c>
      <c r="K4" s="9">
        <f>SUM(I4:J4)</f>
        <v>13.6797</v>
      </c>
      <c r="M4" s="1" t="s">
        <v>17</v>
      </c>
      <c r="N4" s="24">
        <v>1</v>
      </c>
      <c r="O4" s="2">
        <f>IF((N4*0.03)&gt;0,(N4*0.03)+0.3,0)</f>
        <v>0.32999999999999996</v>
      </c>
      <c r="P4" s="9">
        <f>SUM(N4:O4)</f>
        <v>1.33</v>
      </c>
    </row>
    <row r="5" spans="1:16" x14ac:dyDescent="0.25">
      <c r="A5" s="34" t="s">
        <v>36</v>
      </c>
      <c r="B5" s="34"/>
      <c r="C5" s="34"/>
      <c r="G5" s="13"/>
      <c r="H5" s="1" t="s">
        <v>14</v>
      </c>
      <c r="I5" s="24">
        <v>30.99</v>
      </c>
      <c r="J5" s="2">
        <f>(I5*0.03)+0.3</f>
        <v>1.2297</v>
      </c>
      <c r="K5" s="9">
        <f>SUM(I5:J5)</f>
        <v>32.219699999999996</v>
      </c>
      <c r="M5" s="1" t="s">
        <v>45</v>
      </c>
      <c r="N5" s="2">
        <v>5</v>
      </c>
      <c r="O5" s="2">
        <f>IF((N5*0.03)&gt;0,(N5*0.03)+0.3,0)</f>
        <v>0.44999999999999996</v>
      </c>
      <c r="P5" s="9">
        <f>SUM(N5:O5)</f>
        <v>5.45</v>
      </c>
    </row>
    <row r="6" spans="1:16" x14ac:dyDescent="0.25">
      <c r="A6" s="33" t="s">
        <v>15</v>
      </c>
      <c r="B6" s="33"/>
      <c r="C6" s="25">
        <v>300</v>
      </c>
      <c r="G6" s="13"/>
      <c r="J6" s="10" t="s">
        <v>15</v>
      </c>
      <c r="K6" s="9">
        <f>SUM(K3:K5)</f>
        <v>56.499399999999994</v>
      </c>
      <c r="O6" s="10" t="s">
        <v>15</v>
      </c>
      <c r="P6" s="9">
        <f>SUM(P3:P4)</f>
        <v>15.0097</v>
      </c>
    </row>
    <row r="7" spans="1:16" x14ac:dyDescent="0.25">
      <c r="A7" s="33" t="s">
        <v>38</v>
      </c>
      <c r="B7" s="33"/>
      <c r="C7" s="2">
        <f>$A$3*C6</f>
        <v>1002</v>
      </c>
      <c r="G7" s="13"/>
      <c r="J7" s="10" t="s">
        <v>18</v>
      </c>
      <c r="K7" s="9">
        <f>K8-K6</f>
        <v>-49.759399999999992</v>
      </c>
      <c r="O7" s="10" t="s">
        <v>18</v>
      </c>
      <c r="P7" s="9">
        <f>P8-P6</f>
        <v>-8.2697000000000003</v>
      </c>
    </row>
    <row r="8" spans="1:16" x14ac:dyDescent="0.25">
      <c r="A8" s="3"/>
      <c r="G8" s="13"/>
      <c r="J8" s="10" t="s">
        <v>19</v>
      </c>
      <c r="K8" s="9">
        <f>$E$3+$A$3</f>
        <v>6.74</v>
      </c>
      <c r="O8" s="10" t="s">
        <v>19</v>
      </c>
      <c r="P8" s="9">
        <f>$E$3+$A$3</f>
        <v>6.74</v>
      </c>
    </row>
    <row r="9" spans="1:16" ht="15" customHeight="1" x14ac:dyDescent="0.25">
      <c r="A9" s="27" t="s">
        <v>37</v>
      </c>
      <c r="B9" s="27"/>
      <c r="C9" s="27"/>
      <c r="G9" s="13"/>
    </row>
    <row r="10" spans="1:16" x14ac:dyDescent="0.25">
      <c r="A10" s="26" t="s">
        <v>24</v>
      </c>
      <c r="B10" s="26"/>
      <c r="C10" s="2">
        <f>$D$3*$C$6</f>
        <v>3897</v>
      </c>
      <c r="G10" s="13"/>
      <c r="H10" s="31" t="s">
        <v>7</v>
      </c>
      <c r="I10" s="31"/>
      <c r="J10" s="31"/>
      <c r="K10" s="31"/>
      <c r="M10" s="31" t="s">
        <v>20</v>
      </c>
      <c r="N10" s="31"/>
      <c r="O10" s="31"/>
      <c r="P10" s="31"/>
    </row>
    <row r="11" spans="1:16" ht="30" x14ac:dyDescent="0.25">
      <c r="A11" s="29" t="s">
        <v>10</v>
      </c>
      <c r="B11" s="29"/>
      <c r="C11" s="2">
        <f>($C$10*0.03)+($C$6*0.3)</f>
        <v>206.91</v>
      </c>
      <c r="G11" s="13"/>
      <c r="H11" s="5"/>
      <c r="I11" s="7" t="s">
        <v>9</v>
      </c>
      <c r="J11" s="8" t="s">
        <v>10</v>
      </c>
      <c r="K11" s="8" t="s">
        <v>5</v>
      </c>
      <c r="M11" s="5"/>
      <c r="N11" s="7" t="s">
        <v>9</v>
      </c>
      <c r="O11" s="8" t="s">
        <v>10</v>
      </c>
      <c r="P11" s="8" t="s">
        <v>5</v>
      </c>
    </row>
    <row r="12" spans="1:16" x14ac:dyDescent="0.25">
      <c r="A12" s="29" t="s">
        <v>29</v>
      </c>
      <c r="B12" s="29"/>
      <c r="C12" s="2">
        <f>SUM(C10:C11)</f>
        <v>4103.91</v>
      </c>
      <c r="G12" s="13"/>
      <c r="H12" s="1" t="s">
        <v>8</v>
      </c>
      <c r="I12" s="2">
        <v>10</v>
      </c>
      <c r="J12" s="2">
        <f>IF((I12*0.03)&gt;0,(I12*0.03)+0.3,0)</f>
        <v>0.6</v>
      </c>
      <c r="K12" s="9">
        <f>SUM(I12:J12)</f>
        <v>10.6</v>
      </c>
      <c r="M12" s="1" t="s">
        <v>0</v>
      </c>
      <c r="N12" s="9">
        <f>$A$3</f>
        <v>3.34</v>
      </c>
      <c r="O12">
        <v>0</v>
      </c>
      <c r="P12" s="9">
        <f>SUM(N12:O12)</f>
        <v>3.34</v>
      </c>
    </row>
    <row r="13" spans="1:16" x14ac:dyDescent="0.25">
      <c r="G13" s="13"/>
      <c r="H13" s="1" t="s">
        <v>12</v>
      </c>
      <c r="I13" s="2">
        <f>D3</f>
        <v>12.99</v>
      </c>
      <c r="J13" s="2">
        <f>IF((I13*0.03)&gt;0,(I13*0.03)+0.3,0)</f>
        <v>0.68969999999999998</v>
      </c>
      <c r="K13" s="9">
        <f>SUM(I13:J13)</f>
        <v>13.6797</v>
      </c>
      <c r="M13" s="1" t="s">
        <v>21</v>
      </c>
      <c r="N13" s="24">
        <v>1</v>
      </c>
      <c r="O13" s="2">
        <v>0</v>
      </c>
      <c r="P13" s="9">
        <f>SUM(N13:O13)</f>
        <v>1</v>
      </c>
    </row>
    <row r="14" spans="1:16" ht="15" customHeight="1" x14ac:dyDescent="0.25">
      <c r="A14" s="27" t="s">
        <v>30</v>
      </c>
      <c r="B14" s="27"/>
      <c r="C14" s="27"/>
      <c r="G14" s="13"/>
      <c r="H14" s="1"/>
      <c r="I14" s="2"/>
      <c r="J14" s="10" t="s">
        <v>15</v>
      </c>
      <c r="K14" s="9">
        <f>SUM(K12:K13)</f>
        <v>24.279699999999998</v>
      </c>
      <c r="O14" s="10" t="s">
        <v>15</v>
      </c>
      <c r="P14" s="9">
        <f>P13</f>
        <v>1</v>
      </c>
    </row>
    <row r="15" spans="1:16" ht="15" customHeight="1" x14ac:dyDescent="0.25">
      <c r="A15" s="26" t="s">
        <v>31</v>
      </c>
      <c r="B15" s="26"/>
      <c r="C15" s="2">
        <v>1.1000000000000001</v>
      </c>
      <c r="G15" s="13"/>
      <c r="J15" s="10" t="s">
        <v>18</v>
      </c>
      <c r="K15" s="9">
        <f>K16-K14</f>
        <v>-17.539699999999996</v>
      </c>
      <c r="M15" s="1"/>
      <c r="N15" s="2"/>
      <c r="O15" s="10" t="s">
        <v>18</v>
      </c>
      <c r="P15" s="9">
        <f>$E$3-$P$14</f>
        <v>2.4000000000000008</v>
      </c>
    </row>
    <row r="16" spans="1:16" ht="15" customHeight="1" x14ac:dyDescent="0.25">
      <c r="A16" s="26" t="s">
        <v>28</v>
      </c>
      <c r="B16" s="26"/>
      <c r="C16" s="2">
        <v>10</v>
      </c>
      <c r="G16" s="13"/>
      <c r="J16" s="10" t="s">
        <v>19</v>
      </c>
      <c r="K16" s="9">
        <f>$E$3+$A$3</f>
        <v>6.74</v>
      </c>
      <c r="O16" s="10" t="s">
        <v>19</v>
      </c>
      <c r="P16" s="9">
        <f>$E$3+$A$3</f>
        <v>6.74</v>
      </c>
    </row>
    <row r="17" spans="1:7" ht="15" customHeight="1" x14ac:dyDescent="0.25">
      <c r="A17" s="26" t="s">
        <v>32</v>
      </c>
      <c r="B17" s="26"/>
      <c r="C17" s="2">
        <f>($C$6*$C$15)+$C$16</f>
        <v>340</v>
      </c>
      <c r="G17" s="13"/>
    </row>
    <row r="18" spans="1:7" s="22" customFormat="1" x14ac:dyDescent="0.25">
      <c r="B18" s="23"/>
    </row>
    <row r="19" spans="1:7" x14ac:dyDescent="0.25">
      <c r="A19" s="27" t="s">
        <v>33</v>
      </c>
      <c r="B19" s="27"/>
      <c r="C19" s="27"/>
    </row>
    <row r="20" spans="1:7" x14ac:dyDescent="0.25">
      <c r="A20" s="28" t="s">
        <v>34</v>
      </c>
      <c r="B20" s="28"/>
      <c r="C20" s="9">
        <f>($D$3-$B$3-$C$3)*$C$6</f>
        <v>2022</v>
      </c>
    </row>
    <row r="22" spans="1:7" x14ac:dyDescent="0.25">
      <c r="A22" s="27" t="s">
        <v>35</v>
      </c>
      <c r="B22" s="27"/>
      <c r="C22" s="27"/>
    </row>
    <row r="23" spans="1:7" x14ac:dyDescent="0.25">
      <c r="A23" s="26" t="s">
        <v>9</v>
      </c>
      <c r="B23" s="26"/>
      <c r="C23" s="2">
        <f>($D$3*$C$6)-($C$7)-(($C$3+$B$3)*$C$6)-($C$12)-($C$17)</f>
        <v>-3423.91</v>
      </c>
    </row>
  </sheetData>
  <mergeCells count="23">
    <mergeCell ref="A1:A2"/>
    <mergeCell ref="D1:D2"/>
    <mergeCell ref="H1:K1"/>
    <mergeCell ref="H10:K10"/>
    <mergeCell ref="M1:P1"/>
    <mergeCell ref="M10:P10"/>
    <mergeCell ref="B1:C1"/>
    <mergeCell ref="E1:F1"/>
    <mergeCell ref="A6:B6"/>
    <mergeCell ref="A7:B7"/>
    <mergeCell ref="A5:C5"/>
    <mergeCell ref="A9:C9"/>
    <mergeCell ref="A10:B10"/>
    <mergeCell ref="A11:B11"/>
    <mergeCell ref="A12:B12"/>
    <mergeCell ref="A14:C14"/>
    <mergeCell ref="A15:B15"/>
    <mergeCell ref="A16:B16"/>
    <mergeCell ref="A17:B17"/>
    <mergeCell ref="A19:C19"/>
    <mergeCell ref="A20:B20"/>
    <mergeCell ref="A22:C22"/>
    <mergeCell ref="A23:B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P17" sqref="P17"/>
    </sheetView>
  </sheetViews>
  <sheetFormatPr defaultRowHeight="15" x14ac:dyDescent="0.25"/>
  <cols>
    <col min="2" max="3" width="10.5703125" bestFit="1" customWidth="1"/>
    <col min="4" max="4" width="29.7109375" bestFit="1" customWidth="1"/>
    <col min="5" max="5" width="15.140625" customWidth="1"/>
  </cols>
  <sheetData>
    <row r="3" spans="1:5" ht="25.5" customHeight="1" x14ac:dyDescent="0.25">
      <c r="B3" s="16" t="s">
        <v>22</v>
      </c>
      <c r="C3" s="16" t="s">
        <v>23</v>
      </c>
      <c r="D3" s="16" t="s">
        <v>25</v>
      </c>
      <c r="E3" s="16" t="s">
        <v>26</v>
      </c>
    </row>
    <row r="4" spans="1:5" x14ac:dyDescent="0.25">
      <c r="B4" s="2">
        <v>1002</v>
      </c>
      <c r="D4" t="s">
        <v>44</v>
      </c>
      <c r="E4" s="15">
        <f>C4-B4</f>
        <v>-1002</v>
      </c>
    </row>
    <row r="5" spans="1:5" x14ac:dyDescent="0.25">
      <c r="C5" s="2">
        <v>3897</v>
      </c>
      <c r="D5" t="s">
        <v>39</v>
      </c>
      <c r="E5" s="15">
        <f>E4+C5-B5</f>
        <v>2895</v>
      </c>
    </row>
    <row r="6" spans="1:5" x14ac:dyDescent="0.25">
      <c r="B6" s="2">
        <v>1875</v>
      </c>
      <c r="D6" t="s">
        <v>40</v>
      </c>
      <c r="E6" s="15">
        <f t="shared" ref="E6:E9" si="0">E5+C6-B6</f>
        <v>1020</v>
      </c>
    </row>
    <row r="7" spans="1:5" x14ac:dyDescent="0.25">
      <c r="B7" s="2">
        <v>4103.91</v>
      </c>
      <c r="D7" t="s">
        <v>41</v>
      </c>
      <c r="E7" s="15">
        <f t="shared" si="0"/>
        <v>-3083.91</v>
      </c>
    </row>
    <row r="8" spans="1:5" x14ac:dyDescent="0.25">
      <c r="B8" s="2">
        <v>330</v>
      </c>
      <c r="D8" t="s">
        <v>42</v>
      </c>
      <c r="E8" s="15">
        <f t="shared" si="0"/>
        <v>-3413.91</v>
      </c>
    </row>
    <row r="9" spans="1:5" x14ac:dyDescent="0.25">
      <c r="B9" s="2">
        <v>10</v>
      </c>
      <c r="D9" t="s">
        <v>43</v>
      </c>
      <c r="E9" s="15">
        <f t="shared" si="0"/>
        <v>-3423.91</v>
      </c>
    </row>
    <row r="10" spans="1:5" x14ac:dyDescent="0.25">
      <c r="B10" s="2"/>
      <c r="E10" s="15"/>
    </row>
    <row r="12" spans="1:5" x14ac:dyDescent="0.25">
      <c r="A12" s="17" t="s">
        <v>27</v>
      </c>
      <c r="B12" s="18">
        <f>SUM(B4:B11)</f>
        <v>7320.91</v>
      </c>
      <c r="C12" s="19">
        <f>SUM(C4:C11)</f>
        <v>3897</v>
      </c>
      <c r="D12" s="20"/>
      <c r="E12" s="21">
        <f>C12-B12</f>
        <v>-3423.91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Bleeding Budget</vt:lpstr>
      <vt:lpstr>Bookeeping</vt:lpstr>
      <vt:lpstr>Sheet3</vt:lpstr>
      <vt:lpstr>Commission</vt:lpstr>
      <vt:lpstr>Competitor_Item</vt:lpstr>
      <vt:lpstr>Item_Discount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2019-08-31T02:33:35Z</dcterms:created>
  <dcterms:modified xsi:type="dcterms:W3CDTF">2019-09-13T11:15:05Z</dcterms:modified>
</cp:coreProperties>
</file>